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urouen01\Documents\☆財務諸表情報開示システム\令和2年度\"/>
    </mc:Choice>
  </mc:AlternateContent>
  <xr:revisionPtr revIDLastSave="0" documentId="8_{07391C44-F46A-4984-A66D-32AEFDC8404B}" xr6:coauthVersionLast="45" xr6:coauthVersionMax="45" xr10:uidLastSave="{00000000-0000-0000-0000-000000000000}"/>
  <bookViews>
    <workbookView xWindow="-120" yWindow="-120" windowWidth="19440" windowHeight="15000" xr2:uid="{5DB0CEDA-41A6-4013-9939-F13BCB474E0B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5" i="1"/>
  <c r="E34" i="1"/>
  <c r="F33" i="1"/>
  <c r="G33" i="1" s="1"/>
  <c r="E33" i="1"/>
  <c r="G32" i="1"/>
  <c r="G31" i="1"/>
  <c r="G30" i="1"/>
  <c r="F30" i="1"/>
  <c r="F34" i="1" s="1"/>
  <c r="E30" i="1"/>
  <c r="G28" i="1"/>
  <c r="F28" i="1"/>
  <c r="E28" i="1"/>
  <c r="G27" i="1"/>
  <c r="G26" i="1"/>
  <c r="G25" i="1"/>
  <c r="G24" i="1"/>
  <c r="F24" i="1"/>
  <c r="F29" i="1" s="1"/>
  <c r="E24" i="1"/>
  <c r="E29" i="1" s="1"/>
  <c r="G29" i="1" s="1"/>
  <c r="G23" i="1"/>
  <c r="G22" i="1"/>
  <c r="F21" i="1"/>
  <c r="G20" i="1"/>
  <c r="F20" i="1"/>
  <c r="E20" i="1"/>
  <c r="G19" i="1"/>
  <c r="G18" i="1"/>
  <c r="G17" i="1"/>
  <c r="G16" i="1"/>
  <c r="G15" i="1"/>
  <c r="F14" i="1"/>
  <c r="E14" i="1"/>
  <c r="G14" i="1" s="1"/>
  <c r="G13" i="1"/>
  <c r="G12" i="1"/>
  <c r="G11" i="1"/>
  <c r="G10" i="1"/>
  <c r="G9" i="1"/>
  <c r="G8" i="1"/>
  <c r="F37" i="1" l="1"/>
  <c r="F39" i="1" s="1"/>
  <c r="G34" i="1"/>
  <c r="E21" i="1"/>
  <c r="E37" i="1" l="1"/>
  <c r="G21" i="1"/>
  <c r="E39" i="1" l="1"/>
  <c r="G39" i="1" s="1"/>
  <c r="G37" i="1"/>
</calcChain>
</file>

<file path=xl/sharedStrings.xml><?xml version="1.0" encoding="utf-8"?>
<sst xmlns="http://schemas.openxmlformats.org/spreadsheetml/2006/main" count="49" uniqueCount="45">
  <si>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</si>
  <si>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</si>
  <si>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（自）平成31年4月1日  （至）令和2年3月31日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</si>
  <si>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</si>
  <si>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</si>
  <si>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</si>
  <si>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</si>
  <si>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</si>
  <si>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</si>
  <si>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</si>
  <si>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</si>
  <si>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</si>
  <si>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</si>
  <si>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その他の事業収入</t>
  </si>
  <si>
    <t>経常経費寄附金収入</t>
  </si>
  <si>
    <t>受取利息配当金収入</t>
  </si>
  <si>
    <t>その他の収入</t>
  </si>
  <si>
    <t>事業活動収入計（１）</t>
  </si>
  <si>
    <t>支出</t>
  </si>
  <si>
    <t>人件費支出</t>
  </si>
  <si>
    <t>事業費支出</t>
  </si>
  <si>
    <t>事務費支出</t>
  </si>
  <si>
    <t>支払利息支出</t>
  </si>
  <si>
    <t>その他の支出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</si>
  <si>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</si>
  <si>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</si>
  <si>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</si>
  <si>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</si>
  <si>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固定資産売却収入</t>
  </si>
  <si>
    <t>施設整備等収入計（４）</t>
  </si>
  <si>
    <t>設備資金借入金元金償還支出</t>
  </si>
  <si>
    <t>固定資産取得支出</t>
  </si>
  <si>
    <t>ファイナンス・リース債務の返済支出</t>
  </si>
  <si>
    <t>施設整備等支出計（５）</t>
  </si>
  <si>
    <t>施設整備等資金収支差額（６）＝（４）－（５）</t>
  </si>
  <si>
    <t>その他の活動による収支</t>
  </si>
  <si>
    <t>その他の活動収入計（７）</t>
  </si>
  <si>
    <t>長期運営資金借入金元金償還支出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</si>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</sst>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4" xfId="2" applyFont="1" applyBorder="1" applyAlignment="1">
      <alignment vertical="center" textRotation="255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E90BC51C-C9F4-4CFE-94A4-D9234C9A7179}"/>
    <cellStyle name="標準 3" xfId="1" xr:uid="{EEDFDEF2-C9EC-4A99-B6DE-8C6A94EC4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8A749-2490-4345-A8E5-9BC975BDA6CC}">
  <sheetPr>
    <pageSetUpPr fitToPage="1"/>
  </sheetPr>
  <dimension ref="B2:H39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95950000</v>
      </c>
      <c r="F8" s="12">
        <v>95501775</v>
      </c>
      <c r="G8" s="12">
        <f>E8-F8</f>
        <v>448225</v>
      </c>
      <c r="H8" s="12"/>
    </row>
    <row r="9" spans="2:8" x14ac:dyDescent="0.4">
      <c r="B9" s="13"/>
      <c r="C9" s="13"/>
      <c r="D9" s="14" t="s">
        <v>12</v>
      </c>
      <c r="E9" s="15">
        <v>129800000</v>
      </c>
      <c r="F9" s="16">
        <v>136064104</v>
      </c>
      <c r="G9" s="16">
        <f t="shared" ref="G9:G39" si="0">E9-F9</f>
        <v>-6264104</v>
      </c>
      <c r="H9" s="16"/>
    </row>
    <row r="10" spans="2:8" x14ac:dyDescent="0.4">
      <c r="B10" s="13"/>
      <c r="C10" s="13"/>
      <c r="D10" s="14" t="s">
        <v>13</v>
      </c>
      <c r="E10" s="15"/>
      <c r="F10" s="16">
        <v>73566286</v>
      </c>
      <c r="G10" s="16">
        <f t="shared" si="0"/>
        <v>-73566286</v>
      </c>
      <c r="H10" s="16"/>
    </row>
    <row r="11" spans="2:8" x14ac:dyDescent="0.4">
      <c r="B11" s="13"/>
      <c r="C11" s="13"/>
      <c r="D11" s="14" t="s">
        <v>14</v>
      </c>
      <c r="E11" s="15">
        <v>480000</v>
      </c>
      <c r="F11" s="16">
        <v>486000</v>
      </c>
      <c r="G11" s="16">
        <f t="shared" si="0"/>
        <v>-6000</v>
      </c>
      <c r="H11" s="16"/>
    </row>
    <row r="12" spans="2:8" x14ac:dyDescent="0.4">
      <c r="B12" s="13"/>
      <c r="C12" s="13"/>
      <c r="D12" s="14" t="s">
        <v>15</v>
      </c>
      <c r="E12" s="15">
        <v>21100</v>
      </c>
      <c r="F12" s="16">
        <v>21005</v>
      </c>
      <c r="G12" s="16">
        <f t="shared" si="0"/>
        <v>95</v>
      </c>
      <c r="H12" s="16"/>
    </row>
    <row r="13" spans="2:8" x14ac:dyDescent="0.4">
      <c r="B13" s="13"/>
      <c r="C13" s="13"/>
      <c r="D13" s="14" t="s">
        <v>16</v>
      </c>
      <c r="E13" s="17">
        <v>1420200</v>
      </c>
      <c r="F13" s="16">
        <v>1885486</v>
      </c>
      <c r="G13" s="16">
        <f t="shared" si="0"/>
        <v>-465286</v>
      </c>
      <c r="H13" s="16"/>
    </row>
    <row r="14" spans="2:8" x14ac:dyDescent="0.4">
      <c r="B14" s="13"/>
      <c r="C14" s="18"/>
      <c r="D14" s="19" t="s">
        <v>17</v>
      </c>
      <c r="E14" s="20">
        <f>+E8+E9+E10+E11+E12+E13</f>
        <v>227671300</v>
      </c>
      <c r="F14" s="21">
        <f>+F8+F9+F10+F11+F12+F13</f>
        <v>307524656</v>
      </c>
      <c r="G14" s="21">
        <f t="shared" si="0"/>
        <v>-79853356</v>
      </c>
      <c r="H14" s="21"/>
    </row>
    <row r="15" spans="2:8" x14ac:dyDescent="0.4">
      <c r="B15" s="13"/>
      <c r="C15" s="9" t="s">
        <v>18</v>
      </c>
      <c r="D15" s="14" t="s">
        <v>19</v>
      </c>
      <c r="E15" s="11">
        <v>119307560</v>
      </c>
      <c r="F15" s="16">
        <v>154528725</v>
      </c>
      <c r="G15" s="16">
        <f t="shared" si="0"/>
        <v>-35221165</v>
      </c>
      <c r="H15" s="16"/>
    </row>
    <row r="16" spans="2:8" x14ac:dyDescent="0.4">
      <c r="B16" s="13"/>
      <c r="C16" s="13"/>
      <c r="D16" s="14" t="s">
        <v>20</v>
      </c>
      <c r="E16" s="15">
        <v>40545500</v>
      </c>
      <c r="F16" s="16">
        <v>62584889</v>
      </c>
      <c r="G16" s="16">
        <f t="shared" si="0"/>
        <v>-22039389</v>
      </c>
      <c r="H16" s="16"/>
    </row>
    <row r="17" spans="2:8" x14ac:dyDescent="0.4">
      <c r="B17" s="13"/>
      <c r="C17" s="13"/>
      <c r="D17" s="14" t="s">
        <v>21</v>
      </c>
      <c r="E17" s="15">
        <v>18430100</v>
      </c>
      <c r="F17" s="16">
        <v>22466453</v>
      </c>
      <c r="G17" s="16">
        <f t="shared" si="0"/>
        <v>-4036353</v>
      </c>
      <c r="H17" s="16"/>
    </row>
    <row r="18" spans="2:8" x14ac:dyDescent="0.4">
      <c r="B18" s="13"/>
      <c r="C18" s="13"/>
      <c r="D18" s="14" t="s">
        <v>22</v>
      </c>
      <c r="E18" s="15">
        <v>4455634</v>
      </c>
      <c r="F18" s="16">
        <v>8444137</v>
      </c>
      <c r="G18" s="16">
        <f t="shared" si="0"/>
        <v>-3988503</v>
      </c>
      <c r="H18" s="16"/>
    </row>
    <row r="19" spans="2:8" x14ac:dyDescent="0.4">
      <c r="B19" s="13"/>
      <c r="C19" s="13"/>
      <c r="D19" s="14" t="s">
        <v>23</v>
      </c>
      <c r="E19" s="17">
        <v>710000</v>
      </c>
      <c r="F19" s="16">
        <v>1045636</v>
      </c>
      <c r="G19" s="16">
        <f t="shared" si="0"/>
        <v>-335636</v>
      </c>
      <c r="H19" s="16"/>
    </row>
    <row r="20" spans="2:8" x14ac:dyDescent="0.4">
      <c r="B20" s="13"/>
      <c r="C20" s="18"/>
      <c r="D20" s="19" t="s">
        <v>24</v>
      </c>
      <c r="E20" s="20">
        <f>+E15+E16+E17+E18+E19</f>
        <v>183448794</v>
      </c>
      <c r="F20" s="21">
        <f>+F15+F16+F17+F18+F19</f>
        <v>249069840</v>
      </c>
      <c r="G20" s="21">
        <f t="shared" si="0"/>
        <v>-65621046</v>
      </c>
      <c r="H20" s="21"/>
    </row>
    <row r="21" spans="2:8" x14ac:dyDescent="0.4">
      <c r="B21" s="18"/>
      <c r="C21" s="22" t="s">
        <v>25</v>
      </c>
      <c r="D21" s="23"/>
      <c r="E21" s="20">
        <f xml:space="preserve"> +E14 - E20</f>
        <v>44222506</v>
      </c>
      <c r="F21" s="24">
        <f xml:space="preserve"> +F14 - F20</f>
        <v>58454816</v>
      </c>
      <c r="G21" s="24">
        <f t="shared" si="0"/>
        <v>-14232310</v>
      </c>
      <c r="H21" s="24"/>
    </row>
    <row r="22" spans="2:8" x14ac:dyDescent="0.4">
      <c r="B22" s="9" t="s">
        <v>26</v>
      </c>
      <c r="C22" s="9" t="s">
        <v>10</v>
      </c>
      <c r="D22" s="14" t="s">
        <v>27</v>
      </c>
      <c r="E22" s="11">
        <v>5866000</v>
      </c>
      <c r="F22" s="16">
        <v>37174000</v>
      </c>
      <c r="G22" s="16">
        <f t="shared" si="0"/>
        <v>-31308000</v>
      </c>
      <c r="H22" s="16"/>
    </row>
    <row r="23" spans="2:8" x14ac:dyDescent="0.4">
      <c r="B23" s="13"/>
      <c r="C23" s="13"/>
      <c r="D23" s="14" t="s">
        <v>28</v>
      </c>
      <c r="E23" s="17">
        <v>57000000</v>
      </c>
      <c r="F23" s="16">
        <v>57175794</v>
      </c>
      <c r="G23" s="16">
        <f t="shared" si="0"/>
        <v>-175794</v>
      </c>
      <c r="H23" s="16"/>
    </row>
    <row r="24" spans="2:8" x14ac:dyDescent="0.4">
      <c r="B24" s="13"/>
      <c r="C24" s="18"/>
      <c r="D24" s="19" t="s">
        <v>29</v>
      </c>
      <c r="E24" s="20">
        <f>+E22+E23</f>
        <v>62866000</v>
      </c>
      <c r="F24" s="21">
        <f>+F22+F23</f>
        <v>94349794</v>
      </c>
      <c r="G24" s="21">
        <f t="shared" si="0"/>
        <v>-31483794</v>
      </c>
      <c r="H24" s="21"/>
    </row>
    <row r="25" spans="2:8" x14ac:dyDescent="0.4">
      <c r="B25" s="13"/>
      <c r="C25" s="9" t="s">
        <v>18</v>
      </c>
      <c r="D25" s="14" t="s">
        <v>30</v>
      </c>
      <c r="E25" s="11">
        <v>45164685</v>
      </c>
      <c r="F25" s="16">
        <v>56684685</v>
      </c>
      <c r="G25" s="16">
        <f t="shared" si="0"/>
        <v>-11520000</v>
      </c>
      <c r="H25" s="16"/>
    </row>
    <row r="26" spans="2:8" x14ac:dyDescent="0.4">
      <c r="B26" s="13"/>
      <c r="C26" s="13"/>
      <c r="D26" s="14" t="s">
        <v>31</v>
      </c>
      <c r="E26" s="15">
        <v>16916500</v>
      </c>
      <c r="F26" s="16">
        <v>64451182</v>
      </c>
      <c r="G26" s="16">
        <f t="shared" si="0"/>
        <v>-47534682</v>
      </c>
      <c r="H26" s="16"/>
    </row>
    <row r="27" spans="2:8" x14ac:dyDescent="0.4">
      <c r="B27" s="13"/>
      <c r="C27" s="13"/>
      <c r="D27" s="14" t="s">
        <v>32</v>
      </c>
      <c r="E27" s="17"/>
      <c r="F27" s="16">
        <v>2172528</v>
      </c>
      <c r="G27" s="16">
        <f t="shared" si="0"/>
        <v>-2172528</v>
      </c>
      <c r="H27" s="16"/>
    </row>
    <row r="28" spans="2:8" x14ac:dyDescent="0.4">
      <c r="B28" s="13"/>
      <c r="C28" s="18"/>
      <c r="D28" s="19" t="s">
        <v>33</v>
      </c>
      <c r="E28" s="20">
        <f>+E25+E26+E27</f>
        <v>62081185</v>
      </c>
      <c r="F28" s="21">
        <f>+F25+F26+F27</f>
        <v>123308395</v>
      </c>
      <c r="G28" s="21">
        <f t="shared" si="0"/>
        <v>-61227210</v>
      </c>
      <c r="H28" s="21"/>
    </row>
    <row r="29" spans="2:8" x14ac:dyDescent="0.4">
      <c r="B29" s="18"/>
      <c r="C29" s="25" t="s">
        <v>34</v>
      </c>
      <c r="D29" s="23"/>
      <c r="E29" s="20">
        <f xml:space="preserve"> +E24 - E28</f>
        <v>784815</v>
      </c>
      <c r="F29" s="24">
        <f xml:space="preserve"> +F24 - F28</f>
        <v>-28958601</v>
      </c>
      <c r="G29" s="24">
        <f t="shared" si="0"/>
        <v>29743416</v>
      </c>
      <c r="H29" s="24"/>
    </row>
    <row r="30" spans="2:8" ht="30" x14ac:dyDescent="0.4">
      <c r="B30" s="9" t="s">
        <v>35</v>
      </c>
      <c r="C30" s="26" t="s">
        <v>10</v>
      </c>
      <c r="D30" s="19" t="s">
        <v>36</v>
      </c>
      <c r="E30" s="20">
        <f>0</f>
        <v>0</v>
      </c>
      <c r="F30" s="21">
        <f>0</f>
        <v>0</v>
      </c>
      <c r="G30" s="21">
        <f t="shared" si="0"/>
        <v>0</v>
      </c>
      <c r="H30" s="21"/>
    </row>
    <row r="31" spans="2:8" x14ac:dyDescent="0.4">
      <c r="B31" s="13"/>
      <c r="C31" s="9" t="s">
        <v>18</v>
      </c>
      <c r="D31" s="14" t="s">
        <v>37</v>
      </c>
      <c r="E31" s="11">
        <v>15000000</v>
      </c>
      <c r="F31" s="16">
        <v>35000000</v>
      </c>
      <c r="G31" s="16">
        <f t="shared" si="0"/>
        <v>-20000000</v>
      </c>
      <c r="H31" s="16"/>
    </row>
    <row r="32" spans="2:8" x14ac:dyDescent="0.4">
      <c r="B32" s="13"/>
      <c r="C32" s="13"/>
      <c r="D32" s="27" t="s">
        <v>38</v>
      </c>
      <c r="E32" s="17">
        <v>20576600</v>
      </c>
      <c r="F32" s="28">
        <v>576600</v>
      </c>
      <c r="G32" s="28">
        <f t="shared" si="0"/>
        <v>20000000</v>
      </c>
      <c r="H32" s="28"/>
    </row>
    <row r="33" spans="2:8" x14ac:dyDescent="0.4">
      <c r="B33" s="13"/>
      <c r="C33" s="18"/>
      <c r="D33" s="29" t="s">
        <v>39</v>
      </c>
      <c r="E33" s="20">
        <f>+E31+E32</f>
        <v>35576600</v>
      </c>
      <c r="F33" s="30">
        <f>+F31+F32</f>
        <v>35576600</v>
      </c>
      <c r="G33" s="30">
        <f t="shared" si="0"/>
        <v>0</v>
      </c>
      <c r="H33" s="30"/>
    </row>
    <row r="34" spans="2:8" x14ac:dyDescent="0.4">
      <c r="B34" s="18"/>
      <c r="C34" s="25" t="s">
        <v>40</v>
      </c>
      <c r="D34" s="23"/>
      <c r="E34" s="20">
        <f xml:space="preserve"> +E30 - E33</f>
        <v>-35576600</v>
      </c>
      <c r="F34" s="24">
        <f xml:space="preserve"> +F30 - F33</f>
        <v>-35576600</v>
      </c>
      <c r="G34" s="24">
        <f t="shared" si="0"/>
        <v>0</v>
      </c>
      <c r="H34" s="24"/>
    </row>
    <row r="35" spans="2:8" x14ac:dyDescent="0.4">
      <c r="B35" s="31" t="s">
        <v>41</v>
      </c>
      <c r="C35" s="32"/>
      <c r="D35" s="33"/>
      <c r="E35" s="11"/>
      <c r="F35" s="34"/>
      <c r="G35" s="34">
        <f>E35 + E36</f>
        <v>0</v>
      </c>
      <c r="H35" s="34"/>
    </row>
    <row r="36" spans="2:8" x14ac:dyDescent="0.4">
      <c r="B36" s="35"/>
      <c r="C36" s="36"/>
      <c r="D36" s="37"/>
      <c r="E36" s="17"/>
      <c r="F36" s="38"/>
      <c r="G36" s="38"/>
      <c r="H36" s="38"/>
    </row>
    <row r="37" spans="2:8" x14ac:dyDescent="0.4">
      <c r="B37" s="25" t="s">
        <v>42</v>
      </c>
      <c r="C37" s="22"/>
      <c r="D37" s="23"/>
      <c r="E37" s="20">
        <f xml:space="preserve"> +E21 +E29 +E34 - (E35 + E36)</f>
        <v>9430721</v>
      </c>
      <c r="F37" s="24">
        <f xml:space="preserve"> +F21 +F29 +F34 - (F35 + F36)</f>
        <v>-6080385</v>
      </c>
      <c r="G37" s="24">
        <f t="shared" si="0"/>
        <v>15511106</v>
      </c>
      <c r="H37" s="24"/>
    </row>
    <row r="38" spans="2:8" x14ac:dyDescent="0.4">
      <c r="B38" s="25" t="s">
        <v>43</v>
      </c>
      <c r="C38" s="22"/>
      <c r="D38" s="23"/>
      <c r="E38" s="20"/>
      <c r="F38" s="24">
        <v>34984526</v>
      </c>
      <c r="G38" s="24">
        <f t="shared" si="0"/>
        <v>-34984526</v>
      </c>
      <c r="H38" s="24"/>
    </row>
    <row r="39" spans="2:8" x14ac:dyDescent="0.4">
      <c r="B39" s="25" t="s">
        <v>44</v>
      </c>
      <c r="C39" s="22"/>
      <c r="D39" s="23"/>
      <c r="E39" s="20">
        <f xml:space="preserve"> +E37 +E38</f>
        <v>9430721</v>
      </c>
      <c r="F39" s="24">
        <f xml:space="preserve"> +F37 +F38</f>
        <v>28904141</v>
      </c>
      <c r="G39" s="24">
        <f t="shared" si="0"/>
        <v>-19473420</v>
      </c>
      <c r="H39" s="24"/>
    </row>
  </sheetData>
  <mergeCells count="11">
    <mergeCell ref="B22:B29"/>
    <mergeCell ref="C22:C24"/>
    <mergeCell ref="C25:C28"/>
    <mergeCell ref="B30:B34"/>
    <mergeCell ref="C31:C33"/>
    <mergeCell ref="B3:H3"/>
    <mergeCell ref="B5:H5"/>
    <mergeCell ref="B7:D7"/>
    <mergeCell ref="B8:B21"/>
    <mergeCell ref="C8:C14"/>
    <mergeCell ref="C15:C20"/>
  </mergeCells>
  <phoneticPr fontId="1"/>
  <pageMargins left="0.7" right="0.7" top="0.75" bottom="0.75" header="0.3" footer="0.3"/>
  <pageSetup paperSize="9" fitToHeight="0" orientation="portrait" r:id="rId1"/>
  <headerFooter>
    <oddHeader>&amp;L社会福祉法人潤生会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jyurouen01</dc:creator>
  <cp:lastModifiedBy>jyurouen01</cp:lastModifiedBy>
  <dcterms:created xsi:type="dcterms:W3CDTF">2020-06-29T04:55:46Z</dcterms:created>
  <dcterms:modified xsi:type="dcterms:W3CDTF">2020-06-29T04:55:48Z</dcterms:modified>
</cp:coreProperties>
</file>